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35" windowWidth="12000" windowHeight="6630" tabRatio="740" activeTab="0"/>
  </bookViews>
  <sheets>
    <sheet name="CALENDAR" sheetId="1" r:id="rId1"/>
  </sheets>
  <definedNames>
    <definedName name="April01">'CALENDAR'!$W$5</definedName>
    <definedName name="AprilEnd">'CALENDAR'!$X$5</definedName>
    <definedName name="AttendanceCalendar">#REF!</definedName>
    <definedName name="AttendanceRecord">#REF!</definedName>
    <definedName name="August01">'CALENDAR'!$W$9</definedName>
    <definedName name="AugustEnd">'CALENDAR'!$X$9</definedName>
    <definedName name="Calendar">'CALENDAR'!$A$1:$U$49</definedName>
    <definedName name="December01">'CALENDAR'!$W$13</definedName>
    <definedName name="DecemberEnd">'CALENDAR'!$X$13</definedName>
    <definedName name="February01">'CALENDAR'!$W$3</definedName>
    <definedName name="FebruaryEnd">'CALENDAR'!$X$3</definedName>
    <definedName name="January01">'CALENDAR'!$W$2</definedName>
    <definedName name="January01Next">'CALENDAR'!$W$14</definedName>
    <definedName name="JanuaryEnd">'CALENDAR'!$X$2</definedName>
    <definedName name="JanuaryNextEnd">'CALENDAR'!$X$14</definedName>
    <definedName name="July01">'CALENDAR'!$W$8</definedName>
    <definedName name="JulyEnd">'CALENDAR'!$X$8</definedName>
    <definedName name="June01">'CALENDAR'!$W$7</definedName>
    <definedName name="JuneEnd">'CALENDAR'!$X$7</definedName>
    <definedName name="March01">'CALENDAR'!$W$4</definedName>
    <definedName name="MarchEnd">'CALENDAR'!$X$4</definedName>
    <definedName name="May01">'CALENDAR'!$W$6</definedName>
    <definedName name="MayEnd">'CALENDAR'!$X$6</definedName>
    <definedName name="November01">'CALENDAR'!$W$12</definedName>
    <definedName name="NovemberEnd">'CALENDAR'!$X$12</definedName>
    <definedName name="October01">'CALENDAR'!$W$11</definedName>
    <definedName name="OctoberEnd">'CALENDAR'!$X$11</definedName>
    <definedName name="_xlnm.Print_Area" localSheetId="0">'CALENDAR'!$A$1:$U$49</definedName>
    <definedName name="September01">'CALENDAR'!$W$10</definedName>
    <definedName name="SeptemberEnd">'CALENDAR'!$X$10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<sst xmlns="http://schemas.openxmlformats.org/spreadsheetml/2006/main" count="132" uniqueCount="54">
  <si>
    <t>EMPLOYEE NAME</t>
  </si>
  <si>
    <t>Attendance is manageable daily.</t>
  </si>
  <si>
    <t>D</t>
  </si>
  <si>
    <t>DENTAL</t>
  </si>
  <si>
    <t>M</t>
  </si>
  <si>
    <t>MEDICAL</t>
  </si>
  <si>
    <t>U</t>
  </si>
  <si>
    <t>UNION BUSINESS</t>
  </si>
  <si>
    <t>F</t>
  </si>
  <si>
    <t>FLEX</t>
  </si>
  <si>
    <t>O</t>
  </si>
  <si>
    <t>OTHER LEAVES</t>
  </si>
  <si>
    <t>V</t>
  </si>
  <si>
    <t>VACATION</t>
  </si>
  <si>
    <t>H</t>
  </si>
  <si>
    <t>HOLIDAY</t>
  </si>
  <si>
    <t>*S</t>
  </si>
  <si>
    <t>SICK (UNCERTIFIED)</t>
  </si>
  <si>
    <t>*W</t>
  </si>
  <si>
    <t>WCB LEAVE</t>
  </si>
  <si>
    <t>*L</t>
  </si>
  <si>
    <t>LATE</t>
  </si>
  <si>
    <t>*SC</t>
  </si>
  <si>
    <t>SICK (CERTIFIED)</t>
  </si>
  <si>
    <t>*X</t>
  </si>
  <si>
    <t>ABSENT WITHOUT LEAVE</t>
  </si>
  <si>
    <t>*ACTIONED DAILY BY SUPERVISOR.  DIVIDE SQUARES DIAGONALLY TO DENOTE HALF DAYS (LEFT AM/RIGHT PM)</t>
  </si>
  <si>
    <t>JANUARY</t>
  </si>
  <si>
    <t>FEBRUARY</t>
  </si>
  <si>
    <t>MARCH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</si>
  <si>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</si>
  <si>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</si>
  <si>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</si>
  <si>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</si>
  <si>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</si>
  <si>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</si>
  <si>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</si>
  <si>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</si>
  <si>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</si>
  <si>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</si>
  <si>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</si>
  <si>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</si>
  <si>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</si>
  <si>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</si>
  <si>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</si>
  <si>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</si>
  <si>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CODES</t>
  </si>
  <si>
    <r>
      <t xml:space="preserve">  Payday (</t>
    </r>
    <r>
      <rPr>
        <b/>
        <i/>
        <sz val="10"/>
        <rFont val="Arial"/>
        <family val="2"/>
      </rPr>
      <t>Monthly</t>
    </r>
    <r>
      <rPr>
        <sz val="10"/>
        <rFont val="Arial"/>
        <family val="2"/>
      </rPr>
      <t xml:space="preserve"> employees)</t>
    </r>
  </si>
  <si>
    <r>
      <t xml:space="preserve">  Payday (</t>
    </r>
    <r>
      <rPr>
        <b/>
        <i/>
        <sz val="10"/>
        <rFont val="Arial"/>
        <family val="2"/>
      </rPr>
      <t>Hourly</t>
    </r>
    <r>
      <rPr>
        <sz val="10"/>
        <rFont val="Arial"/>
        <family val="2"/>
      </rPr>
      <t xml:space="preserve"> employees)</t>
    </r>
  </si>
  <si>
    <t>MonthEnd</t>
  </si>
  <si>
    <t>Date</t>
  </si>
  <si>
    <t xml:space="preserve">  Weekends</t>
  </si>
  <si>
    <t xml:space="preserve">  Statutory Vacation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</si>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</sst>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dd"/>
    <numFmt numFmtId="181" formatCode="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i/>
      <u val="single"/>
      <sz val="12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Dashed"/>
      <right style="mediumDashed"/>
      <top style="mediumDashed"/>
      <bottom style="mediumDash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Alignment="1">
      <alignment/>
    </xf>
    <xf numFmtId="15" fontId="11" fillId="34" borderId="21" xfId="0" applyNumberFormat="1" applyFont="1" applyFill="1" applyBorder="1" applyAlignment="1">
      <alignment/>
    </xf>
    <xf numFmtId="181" fontId="5" fillId="0" borderId="22" xfId="0" applyNumberFormat="1" applyFont="1" applyFill="1" applyBorder="1" applyAlignment="1">
      <alignment horizontal="left" vertical="top"/>
    </xf>
    <xf numFmtId="181" fontId="5" fillId="0" borderId="23" xfId="0" applyNumberFormat="1" applyFont="1" applyFill="1" applyBorder="1" applyAlignment="1">
      <alignment horizontal="left" vertical="top"/>
    </xf>
    <xf numFmtId="181" fontId="5" fillId="0" borderId="24" xfId="0" applyNumberFormat="1" applyFont="1" applyFill="1" applyBorder="1" applyAlignment="1">
      <alignment horizontal="left" vertical="top"/>
    </xf>
    <xf numFmtId="181" fontId="5" fillId="0" borderId="25" xfId="0" applyNumberFormat="1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center" vertical="top"/>
    </xf>
    <xf numFmtId="181" fontId="5" fillId="0" borderId="27" xfId="0" applyNumberFormat="1" applyFont="1" applyFill="1" applyBorder="1" applyAlignment="1">
      <alignment horizontal="left" vertical="top"/>
    </xf>
    <xf numFmtId="181" fontId="5" fillId="0" borderId="28" xfId="0" applyNumberFormat="1" applyFont="1" applyFill="1" applyBorder="1" applyAlignment="1">
      <alignment horizontal="left" vertical="top"/>
    </xf>
    <xf numFmtId="181" fontId="5" fillId="0" borderId="29" xfId="0" applyNumberFormat="1" applyFont="1" applyFill="1" applyBorder="1" applyAlignment="1">
      <alignment horizontal="left" vertical="top"/>
    </xf>
    <xf numFmtId="14" fontId="0" fillId="0" borderId="0" xfId="0" applyNumberFormat="1" applyAlignment="1">
      <alignment/>
    </xf>
    <xf numFmtId="14" fontId="12" fillId="0" borderId="0" xfId="0" applyNumberFormat="1" applyFont="1" applyAlignment="1">
      <alignment/>
    </xf>
    <xf numFmtId="15" fontId="0" fillId="0" borderId="0" xfId="0" applyNumberFormat="1" applyAlignment="1">
      <alignment/>
    </xf>
    <xf numFmtId="181" fontId="5" fillId="0" borderId="30" xfId="0" applyNumberFormat="1" applyFont="1" applyFill="1" applyBorder="1" applyAlignment="1">
      <alignment horizontal="left" vertical="top"/>
    </xf>
    <xf numFmtId="181" fontId="5" fillId="0" borderId="31" xfId="0" applyNumberFormat="1" applyFont="1" applyFill="1" applyBorder="1" applyAlignment="1">
      <alignment horizontal="left" vertical="top"/>
    </xf>
    <xf numFmtId="181" fontId="5" fillId="0" borderId="32" xfId="0" applyNumberFormat="1" applyFont="1" applyFill="1" applyBorder="1" applyAlignment="1">
      <alignment horizontal="left" vertical="top"/>
    </xf>
    <xf numFmtId="181" fontId="5" fillId="0" borderId="33" xfId="0" applyNumberFormat="1" applyFont="1" applyFill="1" applyBorder="1" applyAlignment="1">
      <alignment horizontal="left" vertical="top"/>
    </xf>
    <xf numFmtId="0" fontId="0" fillId="35" borderId="0" xfId="0" applyFont="1" applyFill="1" applyBorder="1" applyAlignment="1">
      <alignment vertical="center"/>
    </xf>
    <xf numFmtId="0" fontId="0" fillId="36" borderId="0" xfId="0" applyFill="1" applyAlignment="1">
      <alignment/>
    </xf>
    <xf numFmtId="181" fontId="5" fillId="35" borderId="34" xfId="0" applyNumberFormat="1" applyFont="1" applyFill="1" applyBorder="1" applyAlignment="1">
      <alignment horizontal="left" vertical="top"/>
    </xf>
    <xf numFmtId="181" fontId="5" fillId="35" borderId="32" xfId="0" applyNumberFormat="1" applyFont="1" applyFill="1" applyBorder="1" applyAlignment="1">
      <alignment horizontal="left" vertical="top"/>
    </xf>
    <xf numFmtId="181" fontId="5" fillId="35" borderId="23" xfId="0" applyNumberFormat="1" applyFont="1" applyFill="1" applyBorder="1" applyAlignment="1">
      <alignment horizontal="left" vertical="top"/>
    </xf>
    <xf numFmtId="181" fontId="5" fillId="35" borderId="35" xfId="0" applyNumberFormat="1" applyFont="1" applyFill="1" applyBorder="1" applyAlignment="1">
      <alignment horizontal="left" vertical="top"/>
    </xf>
    <xf numFmtId="181" fontId="5" fillId="35" borderId="36" xfId="0" applyNumberFormat="1" applyFont="1" applyFill="1" applyBorder="1" applyAlignment="1">
      <alignment horizontal="left" vertical="top"/>
    </xf>
    <xf numFmtId="181" fontId="5" fillId="35" borderId="37" xfId="0" applyNumberFormat="1" applyFont="1" applyFill="1" applyBorder="1" applyAlignment="1">
      <alignment horizontal="left" vertical="top"/>
    </xf>
    <xf numFmtId="181" fontId="5" fillId="35" borderId="38" xfId="0" applyNumberFormat="1" applyFont="1" applyFill="1" applyBorder="1" applyAlignment="1">
      <alignment horizontal="left" vertical="top"/>
    </xf>
    <xf numFmtId="181" fontId="5" fillId="0" borderId="39" xfId="0" applyNumberFormat="1" applyFont="1" applyFill="1" applyBorder="1" applyAlignment="1">
      <alignment horizontal="left" vertical="top"/>
    </xf>
    <xf numFmtId="181" fontId="5" fillId="0" borderId="40" xfId="0" applyNumberFormat="1" applyFont="1" applyFill="1" applyBorder="1" applyAlignment="1">
      <alignment horizontal="left" vertical="top"/>
    </xf>
    <xf numFmtId="181" fontId="5" fillId="0" borderId="35" xfId="0" applyNumberFormat="1" applyFont="1" applyFill="1" applyBorder="1" applyAlignment="1">
      <alignment horizontal="left" vertical="top"/>
    </xf>
    <xf numFmtId="181" fontId="5" fillId="0" borderId="34" xfId="0" applyNumberFormat="1" applyFont="1" applyFill="1" applyBorder="1" applyAlignment="1">
      <alignment horizontal="left" vertical="top"/>
    </xf>
    <xf numFmtId="181" fontId="5" fillId="0" borderId="41" xfId="0" applyNumberFormat="1" applyFont="1" applyFill="1" applyBorder="1" applyAlignment="1">
      <alignment horizontal="left" vertical="top"/>
    </xf>
    <xf numFmtId="181" fontId="5" fillId="0" borderId="42" xfId="0" applyNumberFormat="1" applyFont="1" applyFill="1" applyBorder="1" applyAlignment="1">
      <alignment horizontal="left" vertical="top"/>
    </xf>
    <xf numFmtId="181" fontId="5" fillId="0" borderId="43" xfId="0" applyNumberFormat="1" applyFont="1" applyFill="1" applyBorder="1" applyAlignment="1">
      <alignment horizontal="left" vertical="top"/>
    </xf>
    <xf numFmtId="181" fontId="5" fillId="0" borderId="44" xfId="0" applyNumberFormat="1" applyFont="1" applyFill="1" applyBorder="1" applyAlignment="1">
      <alignment horizontal="left" vertical="top"/>
    </xf>
    <xf numFmtId="181" fontId="5" fillId="35" borderId="45" xfId="0" applyNumberFormat="1" applyFont="1" applyFill="1" applyBorder="1" applyAlignment="1">
      <alignment horizontal="left" vertical="top"/>
    </xf>
    <xf numFmtId="181" fontId="5" fillId="0" borderId="46" xfId="0" applyNumberFormat="1" applyFont="1" applyFill="1" applyBorder="1" applyAlignment="1">
      <alignment horizontal="left" vertical="top"/>
    </xf>
    <xf numFmtId="181" fontId="5" fillId="0" borderId="26" xfId="0" applyNumberFormat="1" applyFont="1" applyFill="1" applyBorder="1" applyAlignment="1">
      <alignment horizontal="left" vertical="top"/>
    </xf>
    <xf numFmtId="181" fontId="5" fillId="0" borderId="37" xfId="0" applyNumberFormat="1" applyFont="1" applyFill="1" applyBorder="1" applyAlignment="1">
      <alignment horizontal="left" vertical="top"/>
    </xf>
    <xf numFmtId="0" fontId="6" fillId="0" borderId="44" xfId="0" applyFont="1" applyFill="1" applyBorder="1" applyAlignment="1">
      <alignment horizontal="center" vertical="top"/>
    </xf>
    <xf numFmtId="181" fontId="5" fillId="35" borderId="47" xfId="0" applyNumberFormat="1" applyFont="1" applyFill="1" applyBorder="1" applyAlignment="1">
      <alignment horizontal="left" vertical="top"/>
    </xf>
    <xf numFmtId="0" fontId="0" fillId="37" borderId="48" xfId="0" applyFont="1" applyFill="1" applyBorder="1" applyAlignment="1">
      <alignment vertical="center"/>
    </xf>
    <xf numFmtId="181" fontId="5" fillId="35" borderId="28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181" fontId="5" fillId="35" borderId="18" xfId="0" applyNumberFormat="1" applyFont="1" applyFill="1" applyBorder="1" applyAlignment="1">
      <alignment horizontal="left" vertical="top"/>
    </xf>
    <xf numFmtId="181" fontId="5" fillId="35" borderId="19" xfId="0" applyNumberFormat="1" applyFont="1" applyFill="1" applyBorder="1" applyAlignment="1">
      <alignment horizontal="left" vertical="top"/>
    </xf>
    <xf numFmtId="0" fontId="6" fillId="0" borderId="49" xfId="0" applyFont="1" applyFill="1" applyBorder="1" applyAlignment="1">
      <alignment horizontal="center" vertical="top"/>
    </xf>
    <xf numFmtId="181" fontId="5" fillId="38" borderId="18" xfId="0" applyNumberFormat="1" applyFont="1" applyFill="1" applyBorder="1" applyAlignment="1">
      <alignment horizontal="left" vertical="top"/>
    </xf>
    <xf numFmtId="181" fontId="5" fillId="36" borderId="18" xfId="0" applyNumberFormat="1" applyFont="1" applyFill="1" applyBorder="1" applyAlignment="1">
      <alignment horizontal="left" vertical="top"/>
    </xf>
    <xf numFmtId="181" fontId="5" fillId="39" borderId="48" xfId="0" applyNumberFormat="1" applyFont="1" applyFill="1" applyBorder="1" applyAlignment="1">
      <alignment horizontal="left" vertical="top"/>
    </xf>
    <xf numFmtId="181" fontId="5" fillId="0" borderId="50" xfId="0" applyNumberFormat="1" applyFont="1" applyFill="1" applyBorder="1" applyAlignment="1">
      <alignment horizontal="left" vertical="top"/>
    </xf>
    <xf numFmtId="181" fontId="5" fillId="11" borderId="48" xfId="0" applyNumberFormat="1" applyFont="1" applyFill="1" applyBorder="1" applyAlignment="1">
      <alignment horizontal="left" vertical="top"/>
    </xf>
    <xf numFmtId="181" fontId="5" fillId="0" borderId="51" xfId="0" applyNumberFormat="1" applyFont="1" applyFill="1" applyBorder="1" applyAlignment="1">
      <alignment horizontal="left" vertical="top"/>
    </xf>
    <xf numFmtId="181" fontId="5" fillId="36" borderId="27" xfId="0" applyNumberFormat="1" applyFont="1" applyFill="1" applyBorder="1" applyAlignment="1">
      <alignment horizontal="left" vertical="top"/>
    </xf>
    <xf numFmtId="181" fontId="5" fillId="36" borderId="24" xfId="0" applyNumberFormat="1" applyFont="1" applyFill="1" applyBorder="1" applyAlignment="1">
      <alignment horizontal="left" vertical="top"/>
    </xf>
    <xf numFmtId="181" fontId="5" fillId="36" borderId="46" xfId="0" applyNumberFormat="1" applyFont="1" applyFill="1" applyBorder="1" applyAlignment="1">
      <alignment horizontal="left" vertical="top"/>
    </xf>
    <xf numFmtId="181" fontId="5" fillId="0" borderId="36" xfId="0" applyNumberFormat="1" applyFont="1" applyFill="1" applyBorder="1" applyAlignment="1">
      <alignment horizontal="left" vertical="top"/>
    </xf>
    <xf numFmtId="181" fontId="5" fillId="36" borderId="25" xfId="0" applyNumberFormat="1" applyFont="1" applyFill="1" applyBorder="1" applyAlignment="1">
      <alignment horizontal="left" vertical="top"/>
    </xf>
    <xf numFmtId="0" fontId="0" fillId="39" borderId="48" xfId="0" applyFont="1" applyFill="1" applyBorder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top"/>
    </xf>
    <xf numFmtId="0" fontId="8" fillId="0" borderId="54" xfId="0" applyFont="1" applyFill="1" applyBorder="1" applyAlignment="1">
      <alignment horizontal="center" vertical="top"/>
    </xf>
    <xf numFmtId="0" fontId="8" fillId="0" borderId="5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8" fillId="40" borderId="53" xfId="0" applyFont="1" applyFill="1" applyBorder="1" applyAlignment="1">
      <alignment horizontal="center" vertical="top"/>
    </xf>
    <xf numFmtId="0" fontId="8" fillId="40" borderId="54" xfId="0" applyFont="1" applyFill="1" applyBorder="1" applyAlignment="1">
      <alignment horizontal="center" vertical="top"/>
    </xf>
    <xf numFmtId="0" fontId="8" fillId="40" borderId="55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33" borderId="56" xfId="0" applyFont="1" applyFill="1" applyBorder="1" applyAlignment="1">
      <alignment vertical="center"/>
    </xf>
    <xf numFmtId="0" fontId="9" fillId="33" borderId="57" xfId="0" applyFont="1" applyFill="1" applyBorder="1" applyAlignment="1">
      <alignment vertical="center"/>
    </xf>
    <xf numFmtId="0" fontId="9" fillId="33" borderId="58" xfId="0" applyFont="1" applyFill="1" applyBorder="1" applyAlignment="1">
      <alignment vertical="center"/>
    </xf>
    <xf numFmtId="0" fontId="8" fillId="40" borderId="59" xfId="0" applyFont="1" applyFill="1" applyBorder="1" applyAlignment="1">
      <alignment horizontal="center" vertical="top"/>
    </xf>
    <xf numFmtId="181" fontId="5" fillId="36" borderId="22" xfId="0" applyNumberFormat="1" applyFont="1" applyFill="1" applyBorder="1" applyAlignment="1">
      <alignment horizontal="left" vertical="top"/>
    </xf>
    <xf numFmtId="181" fontId="5" fillId="36" borderId="50" xfId="0" applyNumberFormat="1" applyFont="1" applyFill="1" applyBorder="1" applyAlignment="1">
      <alignment horizontal="left" vertical="top"/>
    </xf>
    <xf numFmtId="181" fontId="5" fillId="35" borderId="22" xfId="0" applyNumberFormat="1" applyFont="1" applyFill="1" applyBorder="1" applyAlignment="1">
      <alignment horizontal="left" vertical="top"/>
    </xf>
    <xf numFmtId="181" fontId="5" fillId="0" borderId="60" xfId="0" applyNumberFormat="1" applyFont="1" applyFill="1" applyBorder="1" applyAlignment="1">
      <alignment horizontal="left" vertical="top"/>
    </xf>
    <xf numFmtId="181" fontId="5" fillId="11" borderId="61" xfId="0" applyNumberFormat="1" applyFont="1" applyFill="1" applyBorder="1" applyAlignment="1">
      <alignment horizontal="left" vertical="top"/>
    </xf>
    <xf numFmtId="181" fontId="5" fillId="11" borderId="62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zoomScale="140" zoomScaleNormal="140" zoomScalePageLayoutView="0" workbookViewId="0" topLeftCell="A1">
      <pane ySplit="4" topLeftCell="A35" activePane="bottomLeft" state="frozen"/>
      <selection pane="topLeft" activeCell="A26" sqref="A26:L26"/>
      <selection pane="bottomLeft" activeCell="E35" sqref="E35"/>
    </sheetView>
  </sheetViews>
  <sheetFormatPr defaultColWidth="0.42578125" defaultRowHeight="12.75"/>
  <cols>
    <col min="1" max="21" width="6.28125" style="0" customWidth="1"/>
    <col min="22" max="22" width="0.9921875" style="0" customWidth="1"/>
    <col min="23" max="23" width="10.140625" style="0" customWidth="1"/>
    <col min="24" max="24" width="8.421875" style="0" hidden="1" customWidth="1"/>
  </cols>
  <sheetData>
    <row r="1" spans="23:24" ht="13.5" thickBot="1">
      <c r="W1" s="34" t="s">
        <v>50</v>
      </c>
      <c r="X1" s="35" t="s">
        <v>49</v>
      </c>
    </row>
    <row r="2" spans="1:24" ht="16.5" thickBot="1">
      <c r="A2" s="2"/>
      <c r="B2" s="2"/>
      <c r="C2" s="14" t="str">
        <f>CONCATENATE(YEAR(January01)," ATTENDANCE CALENDAR")</f>
        <v>2019 ATTENDANCE CALENDAR</v>
      </c>
      <c r="D2" s="2"/>
      <c r="E2" s="2"/>
      <c r="F2" s="2"/>
      <c r="G2" s="2"/>
      <c r="H2" s="2"/>
      <c r="I2" s="3" t="s">
        <v>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W2" s="37">
        <v>43466</v>
      </c>
      <c r="X2" s="36">
        <f>EOMONTH(January01,0)</f>
        <v>43496</v>
      </c>
    </row>
    <row r="3" spans="1:24" ht="15">
      <c r="A3" s="6"/>
      <c r="B3" s="6"/>
      <c r="C3" s="94" t="s">
        <v>1</v>
      </c>
      <c r="D3" s="94"/>
      <c r="E3" s="94"/>
      <c r="F3" s="94"/>
      <c r="G3" s="94"/>
      <c r="H3" s="95"/>
      <c r="I3" s="7"/>
      <c r="J3" s="8"/>
      <c r="K3" s="8"/>
      <c r="L3" s="8"/>
      <c r="M3" s="8"/>
      <c r="N3" s="8"/>
      <c r="O3" s="8"/>
      <c r="P3" s="8"/>
      <c r="Q3" s="46"/>
      <c r="R3" s="8"/>
      <c r="S3" s="8"/>
      <c r="T3" s="8"/>
      <c r="U3" s="9"/>
      <c r="W3" s="47">
        <f>DATE(YEAR(W2),MONTH(W2)+1,DAY(W2))</f>
        <v>43497</v>
      </c>
      <c r="X3" s="36">
        <f>EOMONTH(February01,0)</f>
        <v>43524</v>
      </c>
    </row>
    <row r="4" spans="1:24" ht="13.5" thickBot="1">
      <c r="A4" s="6"/>
      <c r="B4" s="6"/>
      <c r="C4" s="10"/>
      <c r="D4" s="6"/>
      <c r="E4" s="6"/>
      <c r="F4" s="6"/>
      <c r="G4" s="6"/>
      <c r="H4" s="6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W4" s="47">
        <f aca="true" t="shared" si="0" ref="W4:W14">DATE(YEAR(W3),MONTH(W3)+1,DAY(W3))</f>
        <v>43525</v>
      </c>
      <c r="X4" s="36">
        <f>EOMONTH(March01,0)</f>
        <v>43555</v>
      </c>
    </row>
    <row r="5" spans="2:24" ht="4.5" customHeight="1" thickBot="1">
      <c r="B5" s="2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W5" s="47">
        <f t="shared" si="0"/>
        <v>43556</v>
      </c>
      <c r="X5" s="36">
        <f>EOMONTH(April01,0)</f>
        <v>43585</v>
      </c>
    </row>
    <row r="6" spans="1:24" ht="15.75" customHeight="1">
      <c r="A6" s="28"/>
      <c r="B6" s="28"/>
      <c r="C6" s="18" t="s">
        <v>2</v>
      </c>
      <c r="D6" s="96" t="s">
        <v>3</v>
      </c>
      <c r="E6" s="96"/>
      <c r="F6" s="19" t="s">
        <v>4</v>
      </c>
      <c r="G6" s="96" t="s">
        <v>5</v>
      </c>
      <c r="H6" s="96"/>
      <c r="I6" s="96"/>
      <c r="J6" s="19" t="s">
        <v>6</v>
      </c>
      <c r="K6" s="96" t="s">
        <v>7</v>
      </c>
      <c r="L6" s="96"/>
      <c r="M6" s="96"/>
      <c r="N6" s="96"/>
      <c r="O6" s="26"/>
      <c r="P6" s="54"/>
      <c r="Q6" t="s">
        <v>52</v>
      </c>
      <c r="W6" s="47">
        <f t="shared" si="0"/>
        <v>43586</v>
      </c>
      <c r="X6" s="36">
        <f>EOMONTH(May01,0)</f>
        <v>43616</v>
      </c>
    </row>
    <row r="7" spans="1:24" ht="1.5" customHeight="1">
      <c r="A7" s="28"/>
      <c r="B7" s="28"/>
      <c r="C7" s="20"/>
      <c r="D7" s="23"/>
      <c r="E7" s="23"/>
      <c r="F7" s="21"/>
      <c r="G7" s="23"/>
      <c r="H7" s="23"/>
      <c r="I7" s="23"/>
      <c r="J7" s="21"/>
      <c r="K7" s="23"/>
      <c r="L7" s="23"/>
      <c r="M7" s="23"/>
      <c r="N7" s="23"/>
      <c r="O7" s="26"/>
      <c r="P7" s="24"/>
      <c r="Q7" s="25"/>
      <c r="R7" s="25"/>
      <c r="S7" s="25"/>
      <c r="T7" s="25"/>
      <c r="U7" s="25"/>
      <c r="W7" s="47">
        <f t="shared" si="0"/>
        <v>43617</v>
      </c>
      <c r="X7" s="36">
        <f>EOMONTH(June01,0)</f>
        <v>43646</v>
      </c>
    </row>
    <row r="8" spans="1:24" ht="15.75">
      <c r="A8" s="106" t="s">
        <v>46</v>
      </c>
      <c r="B8" s="107"/>
      <c r="C8" s="20" t="s">
        <v>8</v>
      </c>
      <c r="D8" s="97" t="s">
        <v>9</v>
      </c>
      <c r="E8" s="97"/>
      <c r="F8" s="21" t="s">
        <v>10</v>
      </c>
      <c r="G8" s="97" t="s">
        <v>11</v>
      </c>
      <c r="H8" s="97"/>
      <c r="I8" s="97"/>
      <c r="J8" s="21" t="s">
        <v>12</v>
      </c>
      <c r="K8" s="97" t="s">
        <v>13</v>
      </c>
      <c r="L8" s="97"/>
      <c r="M8" s="97"/>
      <c r="N8" s="97"/>
      <c r="O8" s="26"/>
      <c r="P8" s="53"/>
      <c r="Q8" s="102" t="s">
        <v>51</v>
      </c>
      <c r="R8" s="102"/>
      <c r="S8" s="102"/>
      <c r="T8" s="102"/>
      <c r="U8" s="102"/>
      <c r="W8" s="47">
        <f t="shared" si="0"/>
        <v>43647</v>
      </c>
      <c r="X8" s="36">
        <f>EOMONTH(July01,0)</f>
        <v>43677</v>
      </c>
    </row>
    <row r="9" spans="1:24" ht="1.5" customHeight="1" thickBot="1">
      <c r="A9" s="106"/>
      <c r="B9" s="107"/>
      <c r="C9" s="20"/>
      <c r="D9" s="23"/>
      <c r="E9" s="23"/>
      <c r="F9" s="21"/>
      <c r="G9" s="23"/>
      <c r="H9" s="23"/>
      <c r="I9" s="23"/>
      <c r="J9" s="21"/>
      <c r="K9" s="23"/>
      <c r="L9" s="23"/>
      <c r="M9" s="23"/>
      <c r="N9" s="23"/>
      <c r="O9" s="26"/>
      <c r="P9" s="24"/>
      <c r="Q9" s="24"/>
      <c r="R9" s="24"/>
      <c r="S9" s="24"/>
      <c r="T9" s="24"/>
      <c r="U9" s="24"/>
      <c r="W9" s="47">
        <f t="shared" si="0"/>
        <v>43678</v>
      </c>
      <c r="X9" s="36">
        <f>EOMONTH(August01,0)</f>
        <v>43708</v>
      </c>
    </row>
    <row r="10" spans="1:24" ht="16.5" thickBot="1">
      <c r="A10" s="106"/>
      <c r="B10" s="107"/>
      <c r="C10" s="20" t="s">
        <v>14</v>
      </c>
      <c r="D10" s="97" t="s">
        <v>15</v>
      </c>
      <c r="E10" s="97"/>
      <c r="F10" s="21" t="s">
        <v>16</v>
      </c>
      <c r="G10" s="97" t="s">
        <v>17</v>
      </c>
      <c r="H10" s="97"/>
      <c r="I10" s="97"/>
      <c r="J10" s="21" t="s">
        <v>18</v>
      </c>
      <c r="K10" s="97" t="s">
        <v>19</v>
      </c>
      <c r="L10" s="97"/>
      <c r="M10" s="97"/>
      <c r="N10" s="97"/>
      <c r="O10" s="26"/>
      <c r="P10" s="76"/>
      <c r="Q10" s="29" t="s">
        <v>47</v>
      </c>
      <c r="R10" s="24"/>
      <c r="S10" s="24"/>
      <c r="T10" s="24"/>
      <c r="U10" s="24"/>
      <c r="W10" s="47">
        <f t="shared" si="0"/>
        <v>43709</v>
      </c>
      <c r="X10" s="36">
        <f>EOMONTH(September01,0)</f>
        <v>43738</v>
      </c>
    </row>
    <row r="11" spans="1:24" ht="1.5" customHeight="1" thickBot="1">
      <c r="A11" s="28"/>
      <c r="B11" s="28"/>
      <c r="C11" s="20"/>
      <c r="D11" s="23"/>
      <c r="E11" s="23"/>
      <c r="F11" s="21"/>
      <c r="G11" s="23"/>
      <c r="H11" s="23"/>
      <c r="I11" s="23"/>
      <c r="J11" s="21"/>
      <c r="K11" s="23"/>
      <c r="L11" s="23"/>
      <c r="M11" s="23"/>
      <c r="N11" s="23"/>
      <c r="O11" s="26"/>
      <c r="P11" s="24"/>
      <c r="Q11" s="24"/>
      <c r="R11" s="24"/>
      <c r="S11" s="24"/>
      <c r="T11" s="24"/>
      <c r="U11" s="24"/>
      <c r="W11" s="47">
        <f t="shared" si="0"/>
        <v>43739</v>
      </c>
      <c r="X11" s="36">
        <f>EOMONTH(October01,0)</f>
        <v>43769</v>
      </c>
    </row>
    <row r="12" spans="1:24" ht="16.5" thickBot="1">
      <c r="A12" s="28"/>
      <c r="B12" s="28"/>
      <c r="C12" s="20" t="s">
        <v>20</v>
      </c>
      <c r="D12" s="98" t="s">
        <v>21</v>
      </c>
      <c r="E12" s="98"/>
      <c r="F12" s="21" t="s">
        <v>22</v>
      </c>
      <c r="G12" s="98" t="s">
        <v>23</v>
      </c>
      <c r="H12" s="98"/>
      <c r="I12" s="98"/>
      <c r="J12" s="21" t="s">
        <v>24</v>
      </c>
      <c r="K12" s="98" t="s">
        <v>25</v>
      </c>
      <c r="L12" s="98"/>
      <c r="M12" s="98"/>
      <c r="N12" s="98"/>
      <c r="O12" s="26"/>
      <c r="P12" s="93"/>
      <c r="Q12" s="24" t="s">
        <v>48</v>
      </c>
      <c r="R12" s="24"/>
      <c r="S12" s="24"/>
      <c r="T12" s="24"/>
      <c r="U12" s="24"/>
      <c r="W12" s="47">
        <f t="shared" si="0"/>
        <v>43770</v>
      </c>
      <c r="X12" s="36">
        <f>EOMONTH(November01,0)</f>
        <v>43799</v>
      </c>
    </row>
    <row r="13" spans="1:24" ht="14.25" customHeight="1" thickBot="1">
      <c r="A13" s="28"/>
      <c r="B13" s="28"/>
      <c r="C13" s="108" t="s">
        <v>26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  <c r="O13" s="27"/>
      <c r="P13" s="22"/>
      <c r="Q13" s="22"/>
      <c r="R13" s="22"/>
      <c r="S13" s="22"/>
      <c r="T13" s="22"/>
      <c r="U13" s="22"/>
      <c r="W13" s="47">
        <f t="shared" si="0"/>
        <v>43800</v>
      </c>
      <c r="X13" s="36">
        <f>EOMONTH(December01,0)</f>
        <v>43830</v>
      </c>
    </row>
    <row r="14" spans="1:24" ht="8.2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W14" s="47">
        <f t="shared" si="0"/>
        <v>43831</v>
      </c>
      <c r="X14" s="36">
        <f>EOMONTH(January01Next,0)</f>
        <v>43861</v>
      </c>
    </row>
    <row r="15" spans="1:23" ht="15">
      <c r="A15" s="99" t="s">
        <v>27</v>
      </c>
      <c r="B15" s="100"/>
      <c r="C15" s="100"/>
      <c r="D15" s="100"/>
      <c r="E15" s="100"/>
      <c r="F15" s="100"/>
      <c r="G15" s="101"/>
      <c r="H15" s="111" t="s">
        <v>28</v>
      </c>
      <c r="I15" s="104"/>
      <c r="J15" s="104"/>
      <c r="K15" s="104"/>
      <c r="L15" s="104"/>
      <c r="M15" s="104"/>
      <c r="N15" s="105"/>
      <c r="O15" s="103" t="s">
        <v>29</v>
      </c>
      <c r="P15" s="104"/>
      <c r="Q15" s="104"/>
      <c r="R15" s="104"/>
      <c r="S15" s="104"/>
      <c r="T15" s="104"/>
      <c r="U15" s="105"/>
      <c r="W15" s="33"/>
    </row>
    <row r="16" spans="1:21" ht="10.5" customHeight="1">
      <c r="A16" s="31" t="s">
        <v>30</v>
      </c>
      <c r="B16" s="42" t="s">
        <v>31</v>
      </c>
      <c r="C16" s="42" t="s">
        <v>32</v>
      </c>
      <c r="D16" s="42" t="s">
        <v>33</v>
      </c>
      <c r="E16" s="42" t="s">
        <v>34</v>
      </c>
      <c r="F16" s="42" t="s">
        <v>35</v>
      </c>
      <c r="G16" s="32" t="s">
        <v>36</v>
      </c>
      <c r="H16" s="74" t="s">
        <v>30</v>
      </c>
      <c r="I16" s="42" t="s">
        <v>31</v>
      </c>
      <c r="J16" s="42" t="s">
        <v>32</v>
      </c>
      <c r="K16" s="42" t="s">
        <v>33</v>
      </c>
      <c r="L16" s="42" t="s">
        <v>34</v>
      </c>
      <c r="M16" s="42" t="s">
        <v>35</v>
      </c>
      <c r="N16" s="32" t="s">
        <v>36</v>
      </c>
      <c r="O16" s="31" t="s">
        <v>30</v>
      </c>
      <c r="P16" s="42" t="s">
        <v>31</v>
      </c>
      <c r="Q16" s="42" t="s">
        <v>32</v>
      </c>
      <c r="R16" s="42" t="s">
        <v>33</v>
      </c>
      <c r="S16" s="42" t="s">
        <v>34</v>
      </c>
      <c r="T16" s="42" t="s">
        <v>35</v>
      </c>
      <c r="U16" s="32" t="s">
        <v>36</v>
      </c>
    </row>
    <row r="17" spans="1:21" ht="30" customHeight="1" thickBot="1">
      <c r="A17" s="55">
        <f>IF(WEEKDAY(January01,1)=1,January01,"")</f>
      </c>
      <c r="B17" s="82">
        <f>IF(WEEKDAY(January01,1)=1,January01,"")</f>
      </c>
      <c r="C17" s="113">
        <v>1</v>
      </c>
      <c r="D17" s="30">
        <v>2</v>
      </c>
      <c r="E17" s="30">
        <v>3</v>
      </c>
      <c r="F17" s="30">
        <f>IF(E17="",IF(WEEKDAY(January01,1)=2,January01,""),E17+1)</f>
        <v>4</v>
      </c>
      <c r="G17" s="77">
        <f>IF(F17="",IF(WEEKDAY(January01,1)=2,January01,""),F17+1)</f>
        <v>5</v>
      </c>
      <c r="I17" s="40"/>
      <c r="J17" s="40"/>
      <c r="K17" s="44"/>
      <c r="L17" s="71"/>
      <c r="M17" s="40">
        <v>1</v>
      </c>
      <c r="N17" s="57">
        <f>M17+1</f>
        <v>2</v>
      </c>
      <c r="O17" s="65"/>
      <c r="P17" s="40"/>
      <c r="Q17" s="44"/>
      <c r="R17" s="44"/>
      <c r="S17" s="40"/>
      <c r="T17" s="40">
        <v>1</v>
      </c>
      <c r="U17" s="60">
        <f>T17+1</f>
        <v>2</v>
      </c>
    </row>
    <row r="18" spans="1:21" ht="30" customHeight="1" thickBot="1">
      <c r="A18" s="55">
        <f>G17+1</f>
        <v>6</v>
      </c>
      <c r="B18" s="43">
        <f aca="true" t="shared" si="1" ref="B18:G18">A18+1</f>
        <v>7</v>
      </c>
      <c r="C18" s="84">
        <f t="shared" si="1"/>
        <v>8</v>
      </c>
      <c r="D18" s="39">
        <f t="shared" si="1"/>
        <v>9</v>
      </c>
      <c r="E18" s="30">
        <f t="shared" si="1"/>
        <v>10</v>
      </c>
      <c r="F18" s="30">
        <f t="shared" si="1"/>
        <v>11</v>
      </c>
      <c r="G18" s="58">
        <f t="shared" si="1"/>
        <v>12</v>
      </c>
      <c r="H18" s="56">
        <f>N17+1</f>
        <v>3</v>
      </c>
      <c r="I18" s="30">
        <f aca="true" t="shared" si="2" ref="I18:U21">H18+1</f>
        <v>4</v>
      </c>
      <c r="J18" s="30">
        <f t="shared" si="2"/>
        <v>5</v>
      </c>
      <c r="K18" s="39">
        <f t="shared" si="2"/>
        <v>6</v>
      </c>
      <c r="L18" s="38">
        <f t="shared" si="2"/>
        <v>7</v>
      </c>
      <c r="M18" s="84">
        <f t="shared" si="2"/>
        <v>8</v>
      </c>
      <c r="N18" s="56">
        <f t="shared" si="2"/>
        <v>9</v>
      </c>
      <c r="O18" s="55">
        <f>U17+1</f>
        <v>3</v>
      </c>
      <c r="P18" s="30">
        <f t="shared" si="2"/>
        <v>4</v>
      </c>
      <c r="Q18" s="30">
        <f t="shared" si="2"/>
        <v>5</v>
      </c>
      <c r="R18" s="30">
        <f t="shared" si="2"/>
        <v>6</v>
      </c>
      <c r="S18" s="38">
        <f t="shared" si="2"/>
        <v>7</v>
      </c>
      <c r="T18" s="84">
        <f t="shared" si="2"/>
        <v>8</v>
      </c>
      <c r="U18" s="58">
        <f t="shared" si="2"/>
        <v>9</v>
      </c>
    </row>
    <row r="19" spans="1:21" ht="30" customHeight="1" thickBot="1">
      <c r="A19" s="55">
        <f>G18+1</f>
        <v>13</v>
      </c>
      <c r="B19" s="38">
        <f>A19+1</f>
        <v>14</v>
      </c>
      <c r="C19" s="116">
        <f aca="true" t="shared" si="3" ref="C19:G20">B19+1</f>
        <v>15</v>
      </c>
      <c r="D19" s="44">
        <f t="shared" si="3"/>
        <v>16</v>
      </c>
      <c r="E19" s="30">
        <f t="shared" si="3"/>
        <v>17</v>
      </c>
      <c r="F19" s="30">
        <f t="shared" si="3"/>
        <v>18</v>
      </c>
      <c r="G19" s="58">
        <f t="shared" si="3"/>
        <v>19</v>
      </c>
      <c r="H19" s="56">
        <f>N18+1</f>
        <v>10</v>
      </c>
      <c r="I19" s="30">
        <f t="shared" si="2"/>
        <v>11</v>
      </c>
      <c r="J19" s="30">
        <f t="shared" si="2"/>
        <v>12</v>
      </c>
      <c r="K19" s="39">
        <f t="shared" si="2"/>
        <v>13</v>
      </c>
      <c r="L19" s="38">
        <f t="shared" si="2"/>
        <v>14</v>
      </c>
      <c r="M19" s="86">
        <f t="shared" si="2"/>
        <v>15</v>
      </c>
      <c r="N19" s="56">
        <f t="shared" si="2"/>
        <v>16</v>
      </c>
      <c r="O19" s="55">
        <f>U18+1</f>
        <v>10</v>
      </c>
      <c r="P19" s="30">
        <f t="shared" si="2"/>
        <v>11</v>
      </c>
      <c r="Q19" s="30">
        <f t="shared" si="2"/>
        <v>12</v>
      </c>
      <c r="R19" s="30">
        <f t="shared" si="2"/>
        <v>13</v>
      </c>
      <c r="S19" s="38">
        <f t="shared" si="2"/>
        <v>14</v>
      </c>
      <c r="T19" s="86">
        <f t="shared" si="2"/>
        <v>15</v>
      </c>
      <c r="U19" s="58">
        <f t="shared" si="2"/>
        <v>16</v>
      </c>
    </row>
    <row r="20" spans="1:21" ht="30" customHeight="1" thickBot="1">
      <c r="A20" s="55">
        <f>G19+1</f>
        <v>20</v>
      </c>
      <c r="B20" s="38">
        <f>A20+1</f>
        <v>21</v>
      </c>
      <c r="C20" s="43">
        <f t="shared" si="3"/>
        <v>22</v>
      </c>
      <c r="D20" s="84">
        <f t="shared" si="3"/>
        <v>23</v>
      </c>
      <c r="E20" s="44">
        <f t="shared" si="3"/>
        <v>24</v>
      </c>
      <c r="F20" s="30">
        <f t="shared" si="3"/>
        <v>25</v>
      </c>
      <c r="G20" s="58">
        <f>F20+1</f>
        <v>26</v>
      </c>
      <c r="H20" s="56">
        <f>N19+1</f>
        <v>17</v>
      </c>
      <c r="I20" s="83">
        <f t="shared" si="2"/>
        <v>18</v>
      </c>
      <c r="J20" s="30">
        <f t="shared" si="2"/>
        <v>19</v>
      </c>
      <c r="K20" s="39">
        <f t="shared" si="2"/>
        <v>20</v>
      </c>
      <c r="L20" s="85">
        <f t="shared" si="2"/>
        <v>21</v>
      </c>
      <c r="M20" s="84">
        <f t="shared" si="2"/>
        <v>22</v>
      </c>
      <c r="N20" s="56">
        <f t="shared" si="2"/>
        <v>23</v>
      </c>
      <c r="O20" s="55">
        <f>U19+1</f>
        <v>17</v>
      </c>
      <c r="P20" s="30">
        <f t="shared" si="2"/>
        <v>18</v>
      </c>
      <c r="Q20" s="30">
        <f t="shared" si="2"/>
        <v>19</v>
      </c>
      <c r="R20" s="30">
        <f t="shared" si="2"/>
        <v>20</v>
      </c>
      <c r="S20" s="38">
        <f t="shared" si="2"/>
        <v>21</v>
      </c>
      <c r="T20" s="84">
        <f>S20+1</f>
        <v>22</v>
      </c>
      <c r="U20" s="59">
        <f t="shared" si="2"/>
        <v>23</v>
      </c>
    </row>
    <row r="21" spans="1:21" ht="30" customHeight="1" thickBot="1">
      <c r="A21" s="55">
        <f>G20+1</f>
        <v>27</v>
      </c>
      <c r="B21" s="30">
        <f>A21+1</f>
        <v>28</v>
      </c>
      <c r="C21" s="41">
        <f>B21+1</f>
        <v>29</v>
      </c>
      <c r="D21" s="43">
        <f>C21+1</f>
        <v>30</v>
      </c>
      <c r="E21" s="86">
        <f>D21+1</f>
        <v>31</v>
      </c>
      <c r="F21" s="69"/>
      <c r="G21" s="64"/>
      <c r="H21" s="56">
        <f>N20+1</f>
        <v>24</v>
      </c>
      <c r="I21" s="43">
        <f>H21+1</f>
        <v>25</v>
      </c>
      <c r="J21" s="41">
        <f>I21+1</f>
        <v>26</v>
      </c>
      <c r="K21" s="43">
        <f>J21+1</f>
        <v>27</v>
      </c>
      <c r="L21" s="86">
        <f>K21+1</f>
        <v>28</v>
      </c>
      <c r="M21" s="69"/>
      <c r="N21" s="51"/>
      <c r="O21" s="55">
        <f>U20+1</f>
        <v>24</v>
      </c>
      <c r="P21" s="30">
        <f>O21+1</f>
        <v>25</v>
      </c>
      <c r="Q21" s="30">
        <f t="shared" si="2"/>
        <v>26</v>
      </c>
      <c r="R21" s="30">
        <f t="shared" si="2"/>
        <v>27</v>
      </c>
      <c r="S21" s="43">
        <f t="shared" si="2"/>
        <v>28</v>
      </c>
      <c r="T21" s="86">
        <f t="shared" si="2"/>
        <v>29</v>
      </c>
      <c r="U21" s="58">
        <f t="shared" si="2"/>
        <v>30</v>
      </c>
    </row>
    <row r="22" spans="1:21" ht="30" customHeight="1" thickBot="1">
      <c r="A22" s="66"/>
      <c r="B22" s="45"/>
      <c r="C22" s="45"/>
      <c r="D22" s="45"/>
      <c r="E22" s="45"/>
      <c r="F22" s="45"/>
      <c r="G22" s="52"/>
      <c r="H22" s="49"/>
      <c r="I22" s="45"/>
      <c r="J22" s="45"/>
      <c r="K22" s="45"/>
      <c r="L22" s="45"/>
      <c r="M22" s="45"/>
      <c r="N22" s="63"/>
      <c r="O22" s="55">
        <f>U21+1</f>
        <v>31</v>
      </c>
      <c r="P22" s="45"/>
      <c r="Q22" s="49"/>
      <c r="R22" s="45"/>
      <c r="S22" s="45"/>
      <c r="T22" s="45"/>
      <c r="U22" s="52"/>
    </row>
    <row r="23" spans="1:21" ht="13.5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5">
      <c r="A24" s="99" t="s">
        <v>37</v>
      </c>
      <c r="B24" s="100"/>
      <c r="C24" s="100"/>
      <c r="D24" s="100"/>
      <c r="E24" s="100"/>
      <c r="F24" s="100"/>
      <c r="G24" s="101"/>
      <c r="H24" s="99" t="s">
        <v>38</v>
      </c>
      <c r="I24" s="100"/>
      <c r="J24" s="100"/>
      <c r="K24" s="100"/>
      <c r="L24" s="100"/>
      <c r="M24" s="100"/>
      <c r="N24" s="101"/>
      <c r="O24" s="99" t="s">
        <v>39</v>
      </c>
      <c r="P24" s="100"/>
      <c r="Q24" s="100"/>
      <c r="R24" s="100"/>
      <c r="S24" s="100"/>
      <c r="T24" s="100"/>
      <c r="U24" s="101"/>
    </row>
    <row r="25" spans="1:21" ht="10.5" customHeight="1">
      <c r="A25" s="81" t="s">
        <v>30</v>
      </c>
      <c r="B25" s="42" t="s">
        <v>31</v>
      </c>
      <c r="C25" s="42" t="s">
        <v>32</v>
      </c>
      <c r="D25" s="42" t="s">
        <v>33</v>
      </c>
      <c r="E25" s="42" t="s">
        <v>34</v>
      </c>
      <c r="F25" s="42" t="s">
        <v>35</v>
      </c>
      <c r="G25" s="32" t="s">
        <v>36</v>
      </c>
      <c r="H25" s="31" t="s">
        <v>30</v>
      </c>
      <c r="I25" s="42" t="s">
        <v>31</v>
      </c>
      <c r="J25" s="42" t="s">
        <v>32</v>
      </c>
      <c r="K25" s="42" t="s">
        <v>33</v>
      </c>
      <c r="L25" s="42" t="s">
        <v>34</v>
      </c>
      <c r="M25" s="42" t="s">
        <v>35</v>
      </c>
      <c r="N25" s="32" t="s">
        <v>36</v>
      </c>
      <c r="O25" s="31" t="s">
        <v>30</v>
      </c>
      <c r="P25" s="42" t="s">
        <v>31</v>
      </c>
      <c r="Q25" s="42" t="s">
        <v>32</v>
      </c>
      <c r="R25" s="42" t="s">
        <v>33</v>
      </c>
      <c r="S25" s="42" t="s">
        <v>34</v>
      </c>
      <c r="T25" s="42" t="s">
        <v>35</v>
      </c>
      <c r="U25" s="32" t="s">
        <v>36</v>
      </c>
    </row>
    <row r="26" spans="1:23" ht="30" customHeight="1" thickBot="1">
      <c r="A26" s="38"/>
      <c r="B26" s="40">
        <v>1</v>
      </c>
      <c r="C26" s="30">
        <f>B26+1</f>
        <v>2</v>
      </c>
      <c r="D26" s="30">
        <f>C26+1</f>
        <v>3</v>
      </c>
      <c r="E26" s="39">
        <f>D26+1</f>
        <v>4</v>
      </c>
      <c r="F26" s="40">
        <f>E26+1</f>
        <v>5</v>
      </c>
      <c r="G26" s="79">
        <f>F26+1</f>
        <v>6</v>
      </c>
      <c r="H26" s="65"/>
      <c r="I26" s="30"/>
      <c r="J26" s="30"/>
      <c r="K26" s="85">
        <v>1</v>
      </c>
      <c r="L26" s="30">
        <f aca="true" t="shared" si="4" ref="I26:M29">K26+1</f>
        <v>2</v>
      </c>
      <c r="M26" s="30">
        <f t="shared" si="4"/>
        <v>3</v>
      </c>
      <c r="N26" s="59">
        <f>IF(M26="",IF(WEEKDAY(May01,1)=6,May01,""),M26+1)</f>
        <v>4</v>
      </c>
      <c r="O26" s="68"/>
      <c r="P26" s="71"/>
      <c r="Q26" s="40"/>
      <c r="R26" s="40"/>
      <c r="S26" s="40"/>
      <c r="T26" s="44"/>
      <c r="U26" s="59">
        <v>1</v>
      </c>
      <c r="W26" s="48"/>
    </row>
    <row r="27" spans="1:21" ht="30" customHeight="1" thickBot="1">
      <c r="A27" s="114">
        <f>G26+1</f>
        <v>7</v>
      </c>
      <c r="B27" s="84">
        <f aca="true" t="shared" si="5" ref="B27:D29">A27+1</f>
        <v>8</v>
      </c>
      <c r="C27" s="39">
        <f t="shared" si="5"/>
        <v>9</v>
      </c>
      <c r="D27" s="30">
        <f t="shared" si="5"/>
        <v>10</v>
      </c>
      <c r="E27" s="39">
        <f aca="true" t="shared" si="6" ref="E27:G29">D27+1</f>
        <v>11</v>
      </c>
      <c r="F27" s="30">
        <f t="shared" si="6"/>
        <v>12</v>
      </c>
      <c r="G27" s="61">
        <f t="shared" si="6"/>
        <v>13</v>
      </c>
      <c r="H27" s="55">
        <f>N26+1</f>
        <v>5</v>
      </c>
      <c r="I27" s="30">
        <f t="shared" si="4"/>
        <v>6</v>
      </c>
      <c r="J27" s="85">
        <f t="shared" si="4"/>
        <v>7</v>
      </c>
      <c r="K27" s="84">
        <f t="shared" si="4"/>
        <v>8</v>
      </c>
      <c r="L27" s="69">
        <f t="shared" si="4"/>
        <v>9</v>
      </c>
      <c r="M27" s="41">
        <f t="shared" si="4"/>
        <v>10</v>
      </c>
      <c r="N27" s="58">
        <f>M27+1</f>
        <v>11</v>
      </c>
      <c r="O27" s="75">
        <f>U26+1</f>
        <v>2</v>
      </c>
      <c r="P27" s="38">
        <f aca="true" t="shared" si="7" ref="P27:U29">O27+1</f>
        <v>3</v>
      </c>
      <c r="Q27" s="30">
        <f t="shared" si="7"/>
        <v>4</v>
      </c>
      <c r="R27" s="39">
        <f t="shared" si="7"/>
        <v>5</v>
      </c>
      <c r="S27" s="38">
        <f t="shared" si="7"/>
        <v>6</v>
      </c>
      <c r="T27" s="84">
        <f t="shared" si="7"/>
        <v>7</v>
      </c>
      <c r="U27" s="58">
        <f t="shared" si="7"/>
        <v>8</v>
      </c>
    </row>
    <row r="28" spans="1:21" ht="30" customHeight="1" thickBot="1">
      <c r="A28" s="114">
        <f>G27+1</f>
        <v>14</v>
      </c>
      <c r="B28" s="86">
        <f t="shared" si="5"/>
        <v>15</v>
      </c>
      <c r="C28" s="44">
        <f t="shared" si="5"/>
        <v>16</v>
      </c>
      <c r="D28" s="30">
        <f t="shared" si="5"/>
        <v>17</v>
      </c>
      <c r="E28" s="39">
        <f t="shared" si="6"/>
        <v>18</v>
      </c>
      <c r="F28" s="83">
        <f t="shared" si="6"/>
        <v>19</v>
      </c>
      <c r="G28" s="58">
        <f t="shared" si="6"/>
        <v>20</v>
      </c>
      <c r="H28" s="70">
        <f>N27+1</f>
        <v>12</v>
      </c>
      <c r="I28" s="38">
        <f t="shared" si="4"/>
        <v>13</v>
      </c>
      <c r="J28" s="73">
        <f t="shared" si="4"/>
        <v>14</v>
      </c>
      <c r="K28" s="86">
        <f t="shared" si="4"/>
        <v>15</v>
      </c>
      <c r="L28" s="87">
        <f t="shared" si="4"/>
        <v>16</v>
      </c>
      <c r="M28" s="41">
        <f t="shared" si="4"/>
        <v>17</v>
      </c>
      <c r="N28" s="59">
        <f>M28+1</f>
        <v>18</v>
      </c>
      <c r="O28" s="55">
        <f>U27+1</f>
        <v>9</v>
      </c>
      <c r="P28" s="38">
        <f t="shared" si="7"/>
        <v>10</v>
      </c>
      <c r="Q28" s="30">
        <f t="shared" si="7"/>
        <v>11</v>
      </c>
      <c r="R28" s="39">
        <f t="shared" si="7"/>
        <v>12</v>
      </c>
      <c r="S28" s="38">
        <f t="shared" si="7"/>
        <v>13</v>
      </c>
      <c r="T28" s="117">
        <f t="shared" si="7"/>
        <v>14</v>
      </c>
      <c r="U28" s="58">
        <f t="shared" si="7"/>
        <v>15</v>
      </c>
    </row>
    <row r="29" spans="1:21" ht="30" customHeight="1" thickBot="1">
      <c r="A29" s="114">
        <f>G28+1</f>
        <v>21</v>
      </c>
      <c r="B29" s="88">
        <f t="shared" si="5"/>
        <v>22</v>
      </c>
      <c r="C29" s="84">
        <f t="shared" si="5"/>
        <v>23</v>
      </c>
      <c r="D29" s="39">
        <f t="shared" si="5"/>
        <v>24</v>
      </c>
      <c r="E29" s="39">
        <f t="shared" si="6"/>
        <v>25</v>
      </c>
      <c r="F29" s="30">
        <f t="shared" si="6"/>
        <v>26</v>
      </c>
      <c r="G29" s="58">
        <f t="shared" si="6"/>
        <v>27</v>
      </c>
      <c r="H29" s="55">
        <f>N28+1</f>
        <v>19</v>
      </c>
      <c r="I29" s="89">
        <f t="shared" si="4"/>
        <v>20</v>
      </c>
      <c r="J29" s="41">
        <f t="shared" si="4"/>
        <v>21</v>
      </c>
      <c r="K29" s="43">
        <f t="shared" si="4"/>
        <v>22</v>
      </c>
      <c r="L29" s="84">
        <f t="shared" si="4"/>
        <v>23</v>
      </c>
      <c r="M29" s="87">
        <f t="shared" si="4"/>
        <v>24</v>
      </c>
      <c r="N29" s="58">
        <f>M29+1</f>
        <v>25</v>
      </c>
      <c r="O29" s="55">
        <f>U28+1</f>
        <v>16</v>
      </c>
      <c r="P29" s="38">
        <f t="shared" si="7"/>
        <v>17</v>
      </c>
      <c r="Q29" s="30">
        <f t="shared" si="7"/>
        <v>18</v>
      </c>
      <c r="R29" s="39">
        <f t="shared" si="7"/>
        <v>19</v>
      </c>
      <c r="S29" s="38">
        <f t="shared" si="7"/>
        <v>20</v>
      </c>
      <c r="T29" s="84">
        <f t="shared" si="7"/>
        <v>21</v>
      </c>
      <c r="U29" s="58">
        <f t="shared" si="7"/>
        <v>22</v>
      </c>
    </row>
    <row r="30" spans="1:23" ht="30" customHeight="1" thickBot="1">
      <c r="A30" s="75">
        <f>G29+1</f>
        <v>28</v>
      </c>
      <c r="B30" s="43">
        <f>A30+1</f>
        <v>29</v>
      </c>
      <c r="C30" s="86">
        <f>B30+1</f>
        <v>30</v>
      </c>
      <c r="D30" s="115"/>
      <c r="E30" s="41"/>
      <c r="F30" s="41"/>
      <c r="G30" s="64"/>
      <c r="H30" s="55">
        <f>N29+1</f>
        <v>26</v>
      </c>
      <c r="I30" s="30">
        <f>H30+1</f>
        <v>27</v>
      </c>
      <c r="J30" s="69">
        <f>I30+1</f>
        <v>28</v>
      </c>
      <c r="K30" s="41">
        <f>J30+1</f>
        <v>29</v>
      </c>
      <c r="L30" s="43">
        <f>K30+1</f>
        <v>30</v>
      </c>
      <c r="M30" s="86">
        <f>L30+1</f>
        <v>31</v>
      </c>
      <c r="N30" s="64"/>
      <c r="O30" s="55">
        <f>U29+1</f>
        <v>23</v>
      </c>
      <c r="P30" s="38">
        <f aca="true" t="shared" si="8" ref="P30:U30">O30+1</f>
        <v>24</v>
      </c>
      <c r="Q30" s="30">
        <f t="shared" si="8"/>
        <v>25</v>
      </c>
      <c r="R30" s="39">
        <f t="shared" si="8"/>
        <v>26</v>
      </c>
      <c r="S30" s="38">
        <f t="shared" si="8"/>
        <v>27</v>
      </c>
      <c r="T30" s="116">
        <f t="shared" si="8"/>
        <v>28</v>
      </c>
      <c r="U30" s="58">
        <f t="shared" si="8"/>
        <v>29</v>
      </c>
      <c r="W30" s="33"/>
    </row>
    <row r="31" spans="1:23" ht="30" customHeight="1" thickBot="1">
      <c r="A31" s="66"/>
      <c r="B31" s="45"/>
      <c r="C31" s="45"/>
      <c r="D31" s="45"/>
      <c r="E31" s="45"/>
      <c r="F31" s="45"/>
      <c r="G31" s="52"/>
      <c r="H31" s="66"/>
      <c r="I31" s="45"/>
      <c r="J31" s="45"/>
      <c r="K31" s="45"/>
      <c r="L31" s="45"/>
      <c r="M31" s="45"/>
      <c r="N31" s="52"/>
      <c r="O31" s="55">
        <f>U30+1</f>
        <v>30</v>
      </c>
      <c r="P31" s="45"/>
      <c r="Q31" s="45"/>
      <c r="R31" s="45"/>
      <c r="S31" s="45"/>
      <c r="T31" s="45"/>
      <c r="U31" s="52"/>
      <c r="W31" s="33"/>
    </row>
    <row r="32" spans="1:23" ht="13.5" thickBo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W32" s="33"/>
    </row>
    <row r="33" spans="1:23" ht="15">
      <c r="A33" s="99" t="s">
        <v>40</v>
      </c>
      <c r="B33" s="100"/>
      <c r="C33" s="100"/>
      <c r="D33" s="100"/>
      <c r="E33" s="100"/>
      <c r="F33" s="100"/>
      <c r="G33" s="101"/>
      <c r="H33" s="99" t="s">
        <v>41</v>
      </c>
      <c r="I33" s="100"/>
      <c r="J33" s="100"/>
      <c r="K33" s="100"/>
      <c r="L33" s="100"/>
      <c r="M33" s="100"/>
      <c r="N33" s="101"/>
      <c r="O33" s="99" t="s">
        <v>42</v>
      </c>
      <c r="P33" s="100"/>
      <c r="Q33" s="100"/>
      <c r="R33" s="100"/>
      <c r="S33" s="100"/>
      <c r="T33" s="100"/>
      <c r="U33" s="101"/>
      <c r="W33" s="78"/>
    </row>
    <row r="34" spans="1:23" ht="10.5" customHeight="1" thickBot="1">
      <c r="A34" s="31" t="s">
        <v>30</v>
      </c>
      <c r="B34" s="42" t="s">
        <v>31</v>
      </c>
      <c r="C34" s="42" t="s">
        <v>32</v>
      </c>
      <c r="D34" s="42" t="s">
        <v>33</v>
      </c>
      <c r="E34" s="42" t="s">
        <v>34</v>
      </c>
      <c r="F34" s="42" t="s">
        <v>35</v>
      </c>
      <c r="G34" s="32" t="s">
        <v>36</v>
      </c>
      <c r="H34" s="31" t="s">
        <v>30</v>
      </c>
      <c r="I34" s="42" t="s">
        <v>31</v>
      </c>
      <c r="J34" s="42" t="s">
        <v>32</v>
      </c>
      <c r="K34" s="42" t="s">
        <v>33</v>
      </c>
      <c r="L34" s="42" t="s">
        <v>34</v>
      </c>
      <c r="M34" s="42" t="s">
        <v>35</v>
      </c>
      <c r="N34" s="32" t="s">
        <v>36</v>
      </c>
      <c r="O34" s="31" t="s">
        <v>30</v>
      </c>
      <c r="P34" s="42" t="s">
        <v>31</v>
      </c>
      <c r="Q34" s="42" t="s">
        <v>32</v>
      </c>
      <c r="R34" s="42" t="s">
        <v>33</v>
      </c>
      <c r="S34" s="42" t="s">
        <v>34</v>
      </c>
      <c r="T34" s="42" t="s">
        <v>35</v>
      </c>
      <c r="U34" s="32" t="s">
        <v>36</v>
      </c>
      <c r="W34" s="17"/>
    </row>
    <row r="35" spans="1:23" ht="30" customHeight="1" thickBot="1">
      <c r="A35" s="65"/>
      <c r="B35" s="113">
        <v>1</v>
      </c>
      <c r="C35" s="30">
        <f>B35+1</f>
        <v>2</v>
      </c>
      <c r="D35" s="30">
        <f>C35+1</f>
        <v>3</v>
      </c>
      <c r="E35" s="30">
        <f>D35+1</f>
        <v>4</v>
      </c>
      <c r="F35" s="39">
        <f>E35+1</f>
        <v>5</v>
      </c>
      <c r="G35" s="57">
        <f>F35+1</f>
        <v>6</v>
      </c>
      <c r="H35" s="65"/>
      <c r="I35" s="30"/>
      <c r="J35" s="30"/>
      <c r="K35" s="30"/>
      <c r="L35" s="85">
        <v>1</v>
      </c>
      <c r="M35" s="30">
        <f aca="true" t="shared" si="9" ref="J35:N37">L35+1</f>
        <v>2</v>
      </c>
      <c r="N35" s="58">
        <f t="shared" si="9"/>
        <v>3</v>
      </c>
      <c r="O35" s="55">
        <v>245</v>
      </c>
      <c r="P35" s="90">
        <f aca="true" t="shared" si="10" ref="P35:U35">O35+1</f>
        <v>246</v>
      </c>
      <c r="Q35" s="30">
        <f t="shared" si="10"/>
        <v>247</v>
      </c>
      <c r="R35" s="39">
        <f t="shared" si="10"/>
        <v>248</v>
      </c>
      <c r="S35" s="38">
        <f t="shared" si="10"/>
        <v>249</v>
      </c>
      <c r="T35" s="84">
        <f t="shared" si="10"/>
        <v>250</v>
      </c>
      <c r="U35" s="58">
        <f t="shared" si="10"/>
        <v>251</v>
      </c>
      <c r="W35" s="17"/>
    </row>
    <row r="36" spans="1:23" ht="30" customHeight="1" thickBot="1">
      <c r="A36" s="55">
        <f>G35+1</f>
        <v>7</v>
      </c>
      <c r="B36" s="84">
        <f>A36+1</f>
        <v>8</v>
      </c>
      <c r="C36" s="39">
        <f aca="true" t="shared" si="11" ref="B36:D38">B36+1</f>
        <v>9</v>
      </c>
      <c r="D36" s="30">
        <f t="shared" si="11"/>
        <v>10</v>
      </c>
      <c r="E36" s="30">
        <f aca="true" t="shared" si="12" ref="E36:G38">D36+1</f>
        <v>11</v>
      </c>
      <c r="F36" s="39">
        <f t="shared" si="12"/>
        <v>12</v>
      </c>
      <c r="G36" s="58">
        <f t="shared" si="12"/>
        <v>13</v>
      </c>
      <c r="H36" s="55">
        <f>N35+1</f>
        <v>4</v>
      </c>
      <c r="I36" s="83">
        <f>H36+1</f>
        <v>5</v>
      </c>
      <c r="J36" s="30">
        <f t="shared" si="9"/>
        <v>6</v>
      </c>
      <c r="K36" s="38">
        <f t="shared" si="9"/>
        <v>7</v>
      </c>
      <c r="L36" s="84">
        <f t="shared" si="9"/>
        <v>8</v>
      </c>
      <c r="M36" s="39">
        <f t="shared" si="9"/>
        <v>9</v>
      </c>
      <c r="N36" s="58">
        <f t="shared" si="9"/>
        <v>10</v>
      </c>
      <c r="O36" s="55">
        <f>U35+1</f>
        <v>252</v>
      </c>
      <c r="P36" s="30">
        <f aca="true" t="shared" si="13" ref="P36:T38">O36+1</f>
        <v>253</v>
      </c>
      <c r="Q36" s="69">
        <f t="shared" si="13"/>
        <v>254</v>
      </c>
      <c r="R36" s="72">
        <f t="shared" si="13"/>
        <v>255</v>
      </c>
      <c r="S36" s="43">
        <f t="shared" si="13"/>
        <v>256</v>
      </c>
      <c r="T36" s="86">
        <f t="shared" si="13"/>
        <v>257</v>
      </c>
      <c r="U36" s="58">
        <f>T36+1</f>
        <v>258</v>
      </c>
      <c r="W36" s="17"/>
    </row>
    <row r="37" spans="1:23" ht="30" customHeight="1" thickBot="1">
      <c r="A37" s="55">
        <f>G36+1</f>
        <v>14</v>
      </c>
      <c r="B37" s="86">
        <f t="shared" si="11"/>
        <v>15</v>
      </c>
      <c r="C37" s="44">
        <f t="shared" si="11"/>
        <v>16</v>
      </c>
      <c r="D37" s="30">
        <f t="shared" si="11"/>
        <v>17</v>
      </c>
      <c r="E37" s="30">
        <f t="shared" si="12"/>
        <v>18</v>
      </c>
      <c r="F37" s="39">
        <f t="shared" si="12"/>
        <v>19</v>
      </c>
      <c r="G37" s="58">
        <f t="shared" si="12"/>
        <v>20</v>
      </c>
      <c r="H37" s="55">
        <f>N36+1</f>
        <v>11</v>
      </c>
      <c r="I37" s="30">
        <f>H37+1</f>
        <v>12</v>
      </c>
      <c r="J37" s="40">
        <f t="shared" si="9"/>
        <v>13</v>
      </c>
      <c r="K37" s="38">
        <f t="shared" si="9"/>
        <v>14</v>
      </c>
      <c r="L37" s="116">
        <f t="shared" si="9"/>
        <v>15</v>
      </c>
      <c r="M37" s="87">
        <f t="shared" si="9"/>
        <v>16</v>
      </c>
      <c r="N37" s="58">
        <f t="shared" si="9"/>
        <v>17</v>
      </c>
      <c r="O37" s="55">
        <f>U36+1</f>
        <v>259</v>
      </c>
      <c r="P37" s="72">
        <f t="shared" si="13"/>
        <v>260</v>
      </c>
      <c r="Q37" s="85">
        <f t="shared" si="13"/>
        <v>261</v>
      </c>
      <c r="R37" s="30">
        <f t="shared" si="13"/>
        <v>262</v>
      </c>
      <c r="S37" s="51">
        <f t="shared" si="13"/>
        <v>263</v>
      </c>
      <c r="T37" s="41">
        <f t="shared" si="13"/>
        <v>264</v>
      </c>
      <c r="U37" s="58">
        <f>T37+1</f>
        <v>265</v>
      </c>
      <c r="W37" s="17"/>
    </row>
    <row r="38" spans="1:23" ht="30" customHeight="1" thickBot="1">
      <c r="A38" s="55">
        <f>G37+1</f>
        <v>21</v>
      </c>
      <c r="B38" s="43">
        <f t="shared" si="11"/>
        <v>22</v>
      </c>
      <c r="C38" s="84">
        <f t="shared" si="11"/>
        <v>23</v>
      </c>
      <c r="D38" s="44">
        <f t="shared" si="11"/>
        <v>24</v>
      </c>
      <c r="E38" s="30">
        <f t="shared" si="12"/>
        <v>25</v>
      </c>
      <c r="F38" s="39">
        <f t="shared" si="12"/>
        <v>26</v>
      </c>
      <c r="G38" s="58">
        <f t="shared" si="12"/>
        <v>27</v>
      </c>
      <c r="H38" s="55">
        <f>IF(N37&gt;=September01-1,"",N37+1)</f>
        <v>18</v>
      </c>
      <c r="I38" s="85">
        <f>IF(H38&gt;=September01-1,"",H38+1)</f>
        <v>19</v>
      </c>
      <c r="J38" s="30">
        <f>IF(I38&gt;=September01-1,"",I38+1)</f>
        <v>20</v>
      </c>
      <c r="K38" s="39">
        <f>IF(J38&gt;=September01-1,"",J38+1)</f>
        <v>21</v>
      </c>
      <c r="L38" s="43">
        <f>IF(K38&gt;=September01-1,"",K38+1)</f>
        <v>22</v>
      </c>
      <c r="M38" s="84">
        <f>IF(L38&gt;=September01-1,"",L38+1)</f>
        <v>23</v>
      </c>
      <c r="N38" s="58">
        <f>M38+1</f>
        <v>24</v>
      </c>
      <c r="O38" s="55">
        <f>U37+1</f>
        <v>266</v>
      </c>
      <c r="P38" s="84">
        <f t="shared" si="13"/>
        <v>267</v>
      </c>
      <c r="Q38" s="39">
        <f t="shared" si="13"/>
        <v>268</v>
      </c>
      <c r="R38" s="69">
        <f t="shared" si="13"/>
        <v>269</v>
      </c>
      <c r="S38" s="38">
        <f t="shared" si="13"/>
        <v>270</v>
      </c>
      <c r="T38" s="30">
        <f t="shared" si="13"/>
        <v>271</v>
      </c>
      <c r="U38" s="59">
        <f>T38+1</f>
        <v>272</v>
      </c>
      <c r="W38" s="17"/>
    </row>
    <row r="39" spans="1:23" ht="30" customHeight="1" thickBot="1">
      <c r="A39" s="80">
        <f>G38+1</f>
        <v>28</v>
      </c>
      <c r="B39" s="72">
        <f>IF(A39&gt;=August01-1,"",A39+1)</f>
        <v>29</v>
      </c>
      <c r="C39" s="43">
        <f>IF(B39&gt;=August01-1,"",B39+1)</f>
        <v>30</v>
      </c>
      <c r="D39" s="86">
        <f>IF(C39&gt;=August01-1,"",C39+1)</f>
        <v>31</v>
      </c>
      <c r="E39" s="115"/>
      <c r="F39" s="41"/>
      <c r="G39" s="64"/>
      <c r="H39" s="55">
        <f>N38+1</f>
        <v>25</v>
      </c>
      <c r="I39" s="30">
        <f>H39+1</f>
        <v>26</v>
      </c>
      <c r="J39" s="69">
        <f>I39+1</f>
        <v>27</v>
      </c>
      <c r="K39" s="30">
        <f>J39+1</f>
        <v>28</v>
      </c>
      <c r="L39" s="38">
        <f>K39+1</f>
        <v>29</v>
      </c>
      <c r="M39" s="86">
        <f>L39+1</f>
        <v>30</v>
      </c>
      <c r="N39" s="57">
        <f>M39+1</f>
        <v>31</v>
      </c>
      <c r="O39" s="55">
        <f>U38+1</f>
        <v>273</v>
      </c>
      <c r="P39" s="86">
        <f>O39+1</f>
        <v>274</v>
      </c>
      <c r="Q39" s="69"/>
      <c r="R39" s="30"/>
      <c r="S39" s="38"/>
      <c r="T39" s="30"/>
      <c r="U39" s="64"/>
      <c r="W39" s="17"/>
    </row>
    <row r="40" spans="1:23" ht="30" customHeight="1" thickBot="1">
      <c r="A40" s="62"/>
      <c r="B40" s="50"/>
      <c r="C40" s="49"/>
      <c r="D40" s="45"/>
      <c r="E40" s="45"/>
      <c r="F40" s="45"/>
      <c r="G40" s="52"/>
      <c r="H40" s="67"/>
      <c r="I40" s="45"/>
      <c r="J40" s="45"/>
      <c r="K40" s="45"/>
      <c r="L40" s="45"/>
      <c r="M40" s="45"/>
      <c r="N40" s="52"/>
      <c r="O40" s="66"/>
      <c r="P40" s="45"/>
      <c r="Q40" s="45"/>
      <c r="R40" s="49"/>
      <c r="S40" s="45"/>
      <c r="T40" s="45"/>
      <c r="U40" s="52"/>
      <c r="W40" s="17"/>
    </row>
    <row r="41" spans="1:23" ht="13.5" thickBo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W41" s="17"/>
    </row>
    <row r="42" spans="1:23" ht="15">
      <c r="A42" s="99" t="s">
        <v>43</v>
      </c>
      <c r="B42" s="100"/>
      <c r="C42" s="100"/>
      <c r="D42" s="100"/>
      <c r="E42" s="100"/>
      <c r="F42" s="100"/>
      <c r="G42" s="101"/>
      <c r="H42" s="99" t="s">
        <v>44</v>
      </c>
      <c r="I42" s="100"/>
      <c r="J42" s="100"/>
      <c r="K42" s="100"/>
      <c r="L42" s="100"/>
      <c r="M42" s="100"/>
      <c r="N42" s="101"/>
      <c r="O42" s="99" t="s">
        <v>45</v>
      </c>
      <c r="P42" s="100"/>
      <c r="Q42" s="100"/>
      <c r="R42" s="100"/>
      <c r="S42" s="100"/>
      <c r="T42" s="100"/>
      <c r="U42" s="101"/>
      <c r="W42" s="17"/>
    </row>
    <row r="43" spans="1:23" ht="10.5" customHeight="1" thickBot="1">
      <c r="A43" s="31" t="s">
        <v>30</v>
      </c>
      <c r="B43" s="42" t="s">
        <v>31</v>
      </c>
      <c r="C43" s="42" t="s">
        <v>32</v>
      </c>
      <c r="D43" s="42" t="s">
        <v>33</v>
      </c>
      <c r="E43" s="42" t="s">
        <v>34</v>
      </c>
      <c r="F43" s="42" t="s">
        <v>35</v>
      </c>
      <c r="G43" s="32" t="s">
        <v>36</v>
      </c>
      <c r="H43" s="31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32" t="s">
        <v>36</v>
      </c>
      <c r="O43" s="31" t="s">
        <v>30</v>
      </c>
      <c r="P43" s="42" t="s">
        <v>31</v>
      </c>
      <c r="Q43" s="42" t="s">
        <v>32</v>
      </c>
      <c r="R43" s="42" t="s">
        <v>33</v>
      </c>
      <c r="S43" s="42" t="s">
        <v>34</v>
      </c>
      <c r="T43" s="42" t="s">
        <v>35</v>
      </c>
      <c r="U43" s="32" t="s">
        <v>36</v>
      </c>
      <c r="W43" s="17"/>
    </row>
    <row r="44" spans="1:23" ht="30" customHeight="1" thickBot="1">
      <c r="A44" s="65">
        <f>IF(WEEKDAY(October01,1)=1,October01,"")</f>
      </c>
      <c r="B44" s="30">
        <f>IF(A44="",IF(WEEKDAY(October01,1)=2,October01,""),A44+1)</f>
      </c>
      <c r="C44" s="40">
        <f>IF(B44="",IF(WEEKDAY(October01,1)=3,October01,""),B44+1)</f>
        <v>43739</v>
      </c>
      <c r="D44" s="38">
        <f>IF(C44="",IF(WEEKDAY(October01,1)=4,October01,""),C44+1)</f>
        <v>43740</v>
      </c>
      <c r="E44" s="30">
        <f>IF(D44="",IF(WEEKDAY(October01,1)=4,October01,""),D44+1)</f>
        <v>43741</v>
      </c>
      <c r="F44" s="39">
        <f>IF(E44="",IF(WEEKDAY(October01,1)=4,October01,""),E44+1)</f>
        <v>43742</v>
      </c>
      <c r="G44" s="77">
        <f>IF(F44="",IF(WEEKDAY(October01,1)=4,October01,""),F44+1)</f>
        <v>43743</v>
      </c>
      <c r="H44" s="65"/>
      <c r="I44" s="30"/>
      <c r="J44" s="40"/>
      <c r="K44" s="30"/>
      <c r="L44" s="30"/>
      <c r="M44" s="40">
        <v>306</v>
      </c>
      <c r="N44" s="58">
        <f>M44+1</f>
        <v>307</v>
      </c>
      <c r="O44" s="55">
        <f>IF(WEEKDAY(December01,1)=1,December01,"")</f>
        <v>43800</v>
      </c>
      <c r="P44" s="30">
        <f aca="true" t="shared" si="14" ref="P44:U44">IF(O44="",IF(WEEKDAY(December01,1)=2,December01,""),O44+1)</f>
        <v>43801</v>
      </c>
      <c r="Q44" s="30">
        <f t="shared" si="14"/>
        <v>43802</v>
      </c>
      <c r="R44" s="30">
        <f t="shared" si="14"/>
        <v>43803</v>
      </c>
      <c r="S44" s="51">
        <f t="shared" si="14"/>
        <v>43804</v>
      </c>
      <c r="T44" s="84">
        <f t="shared" si="14"/>
        <v>43805</v>
      </c>
      <c r="U44" s="57">
        <f t="shared" si="14"/>
        <v>43806</v>
      </c>
      <c r="W44" s="17"/>
    </row>
    <row r="45" spans="1:23" ht="30" customHeight="1" thickBot="1">
      <c r="A45" s="55">
        <f>G44+1</f>
        <v>43744</v>
      </c>
      <c r="B45" s="38">
        <f aca="true" t="shared" si="15" ref="B45:G47">A45+1</f>
        <v>43745</v>
      </c>
      <c r="C45" s="84">
        <f t="shared" si="15"/>
        <v>43746</v>
      </c>
      <c r="D45" s="39">
        <f t="shared" si="15"/>
        <v>43747</v>
      </c>
      <c r="E45" s="41">
        <f t="shared" si="15"/>
        <v>43748</v>
      </c>
      <c r="F45" s="44">
        <f t="shared" si="15"/>
        <v>43749</v>
      </c>
      <c r="G45" s="58">
        <f t="shared" si="15"/>
        <v>43750</v>
      </c>
      <c r="H45" s="55">
        <f>N44+1</f>
        <v>308</v>
      </c>
      <c r="I45" s="38">
        <f aca="true" t="shared" si="16" ref="I45:P48">H45+1</f>
        <v>309</v>
      </c>
      <c r="J45" s="30">
        <f t="shared" si="16"/>
        <v>310</v>
      </c>
      <c r="K45" s="39">
        <f t="shared" si="16"/>
        <v>311</v>
      </c>
      <c r="L45" s="38">
        <f t="shared" si="16"/>
        <v>312</v>
      </c>
      <c r="M45" s="84">
        <f t="shared" si="16"/>
        <v>313</v>
      </c>
      <c r="N45" s="58">
        <f t="shared" si="16"/>
        <v>314</v>
      </c>
      <c r="O45" s="55">
        <f>U44+1</f>
        <v>43807</v>
      </c>
      <c r="P45" s="30">
        <f aca="true" t="shared" si="17" ref="P45:U48">O45+1</f>
        <v>43808</v>
      </c>
      <c r="Q45" s="30">
        <f t="shared" si="17"/>
        <v>43809</v>
      </c>
      <c r="R45" s="30">
        <f t="shared" si="17"/>
        <v>43810</v>
      </c>
      <c r="S45" s="51">
        <f t="shared" si="17"/>
        <v>43811</v>
      </c>
      <c r="T45" s="86">
        <f t="shared" si="17"/>
        <v>43812</v>
      </c>
      <c r="U45" s="58">
        <f t="shared" si="17"/>
        <v>43813</v>
      </c>
      <c r="W45" s="17"/>
    </row>
    <row r="46" spans="1:23" ht="30" customHeight="1" thickBot="1">
      <c r="A46" s="55">
        <f>G45+1</f>
        <v>43751</v>
      </c>
      <c r="B46" s="112">
        <f t="shared" si="15"/>
        <v>43752</v>
      </c>
      <c r="C46" s="86">
        <f t="shared" si="15"/>
        <v>43753</v>
      </c>
      <c r="D46" s="44">
        <f t="shared" si="15"/>
        <v>43754</v>
      </c>
      <c r="E46" s="38">
        <f t="shared" si="15"/>
        <v>43755</v>
      </c>
      <c r="F46" s="30">
        <f t="shared" si="15"/>
        <v>43756</v>
      </c>
      <c r="G46" s="58">
        <f t="shared" si="15"/>
        <v>43757</v>
      </c>
      <c r="H46" s="55">
        <f>N45+1</f>
        <v>315</v>
      </c>
      <c r="I46" s="112">
        <f t="shared" si="16"/>
        <v>316</v>
      </c>
      <c r="J46" s="30">
        <f t="shared" si="16"/>
        <v>317</v>
      </c>
      <c r="K46" s="39">
        <f t="shared" si="16"/>
        <v>318</v>
      </c>
      <c r="L46" s="38">
        <f t="shared" si="16"/>
        <v>319</v>
      </c>
      <c r="M46" s="86">
        <f t="shared" si="16"/>
        <v>320</v>
      </c>
      <c r="N46" s="58">
        <f t="shared" si="16"/>
        <v>321</v>
      </c>
      <c r="O46" s="55">
        <f>U45+1</f>
        <v>43814</v>
      </c>
      <c r="P46" s="40">
        <f t="shared" si="17"/>
        <v>43815</v>
      </c>
      <c r="Q46" s="30">
        <f t="shared" si="17"/>
        <v>43816</v>
      </c>
      <c r="R46" s="30">
        <f t="shared" si="17"/>
        <v>43817</v>
      </c>
      <c r="S46" s="39">
        <f t="shared" si="17"/>
        <v>43818</v>
      </c>
      <c r="T46" s="41">
        <f t="shared" si="17"/>
        <v>43819</v>
      </c>
      <c r="U46" s="58">
        <f t="shared" si="17"/>
        <v>43820</v>
      </c>
      <c r="W46" s="17"/>
    </row>
    <row r="47" spans="1:23" ht="30" customHeight="1" thickBot="1">
      <c r="A47" s="55">
        <f>G46+1</f>
        <v>43758</v>
      </c>
      <c r="B47" s="30">
        <f t="shared" si="15"/>
        <v>43759</v>
      </c>
      <c r="C47" s="43">
        <f t="shared" si="15"/>
        <v>43760</v>
      </c>
      <c r="D47" s="84">
        <f t="shared" si="15"/>
        <v>43761</v>
      </c>
      <c r="E47" s="71">
        <f t="shared" si="15"/>
        <v>43762</v>
      </c>
      <c r="F47" s="30">
        <f t="shared" si="15"/>
        <v>43763</v>
      </c>
      <c r="G47" s="58">
        <f t="shared" si="15"/>
        <v>43764</v>
      </c>
      <c r="H47" s="55">
        <f>N46+1</f>
        <v>322</v>
      </c>
      <c r="I47" s="85">
        <f t="shared" si="16"/>
        <v>323</v>
      </c>
      <c r="J47" s="30">
        <f t="shared" si="16"/>
        <v>324</v>
      </c>
      <c r="K47" s="39">
        <f t="shared" si="16"/>
        <v>325</v>
      </c>
      <c r="L47" s="38">
        <f t="shared" si="16"/>
        <v>326</v>
      </c>
      <c r="M47" s="84">
        <f t="shared" si="16"/>
        <v>327</v>
      </c>
      <c r="N47" s="58">
        <f t="shared" si="16"/>
        <v>328</v>
      </c>
      <c r="O47" s="55">
        <f>U46+1</f>
        <v>43821</v>
      </c>
      <c r="P47" s="84">
        <f t="shared" si="16"/>
        <v>43822</v>
      </c>
      <c r="Q47" s="87">
        <f t="shared" si="17"/>
        <v>43823</v>
      </c>
      <c r="R47" s="92">
        <f t="shared" si="17"/>
        <v>43824</v>
      </c>
      <c r="S47" s="83">
        <f t="shared" si="17"/>
        <v>43825</v>
      </c>
      <c r="T47" s="30">
        <f t="shared" si="17"/>
        <v>43826</v>
      </c>
      <c r="U47" s="59">
        <f>T47+1</f>
        <v>43827</v>
      </c>
      <c r="W47" s="17"/>
    </row>
    <row r="48" spans="1:23" ht="30" customHeight="1" thickBot="1">
      <c r="A48" s="55">
        <f>IF(G47&gt;=November01-1,"",G47+1)</f>
        <v>43765</v>
      </c>
      <c r="B48" s="41">
        <f aca="true" t="shared" si="18" ref="B48:G48">IF(A48&gt;=November01-1,"",A48+1)</f>
        <v>43766</v>
      </c>
      <c r="C48" s="41">
        <f t="shared" si="18"/>
        <v>43767</v>
      </c>
      <c r="D48" s="115">
        <f t="shared" si="18"/>
        <v>43768</v>
      </c>
      <c r="E48" s="86">
        <f t="shared" si="18"/>
        <v>43769</v>
      </c>
      <c r="F48" s="69">
        <f t="shared" si="18"/>
      </c>
      <c r="G48" s="64">
        <f t="shared" si="18"/>
      </c>
      <c r="H48" s="55">
        <f>IF(N47&gt;=December01-1,"",N47+1)</f>
        <v>329</v>
      </c>
      <c r="I48" s="30">
        <f>IF(H48&gt;=December01-1,"",H48+1)</f>
        <v>330</v>
      </c>
      <c r="J48" s="69">
        <f>I48+1</f>
        <v>331</v>
      </c>
      <c r="K48" s="30">
        <f t="shared" si="16"/>
        <v>332</v>
      </c>
      <c r="L48" s="38">
        <f t="shared" si="16"/>
        <v>333</v>
      </c>
      <c r="M48" s="86">
        <f t="shared" si="16"/>
        <v>334</v>
      </c>
      <c r="N48" s="57">
        <f t="shared" si="16"/>
        <v>335</v>
      </c>
      <c r="O48" s="55">
        <f>U47+1</f>
        <v>43828</v>
      </c>
      <c r="P48" s="43">
        <f t="shared" si="16"/>
        <v>43829</v>
      </c>
      <c r="Q48" s="86">
        <f t="shared" si="17"/>
        <v>43830</v>
      </c>
      <c r="R48" s="39"/>
      <c r="S48" s="30"/>
      <c r="T48" s="30"/>
      <c r="U48" s="91"/>
      <c r="W48" s="17"/>
    </row>
    <row r="49" spans="1:23" ht="30" customHeight="1" thickBot="1">
      <c r="A49" s="62">
        <f>IF(G48&gt;=November01-1,"",G48+1)</f>
      </c>
      <c r="B49" s="45">
        <f>IF(A49&gt;=November01-1,"",A49+1)</f>
      </c>
      <c r="C49" s="49"/>
      <c r="D49" s="50"/>
      <c r="E49" s="45"/>
      <c r="F49" s="50"/>
      <c r="G49" s="63"/>
      <c r="H49" s="67"/>
      <c r="I49" s="45"/>
      <c r="J49" s="45"/>
      <c r="K49" s="45"/>
      <c r="L49" s="45"/>
      <c r="M49" s="45"/>
      <c r="N49" s="52"/>
      <c r="O49" s="66"/>
      <c r="P49" s="50"/>
      <c r="Q49" s="45"/>
      <c r="R49" s="45" t="s">
        <v>53</v>
      </c>
      <c r="S49" s="45"/>
      <c r="T49" s="45"/>
      <c r="U49" s="52"/>
      <c r="W49" s="17"/>
    </row>
    <row r="52" ht="12.75">
      <c r="R52" t="s">
        <v>53</v>
      </c>
    </row>
  </sheetData>
  <sheetProtection/>
  <mergeCells count="28">
    <mergeCell ref="K6:N6"/>
    <mergeCell ref="Q8:U8"/>
    <mergeCell ref="O15:U15"/>
    <mergeCell ref="A24:G24"/>
    <mergeCell ref="H24:N24"/>
    <mergeCell ref="O24:U24"/>
    <mergeCell ref="A8:B10"/>
    <mergeCell ref="C13:N13"/>
    <mergeCell ref="A15:G15"/>
    <mergeCell ref="H15:N15"/>
    <mergeCell ref="O33:U33"/>
    <mergeCell ref="A42:G42"/>
    <mergeCell ref="H42:N42"/>
    <mergeCell ref="O42:U42"/>
    <mergeCell ref="A33:G33"/>
    <mergeCell ref="H33:N33"/>
    <mergeCell ref="K8:N8"/>
    <mergeCell ref="K10:N10"/>
    <mergeCell ref="K12:N12"/>
    <mergeCell ref="G8:I8"/>
    <mergeCell ref="G10:I10"/>
    <mergeCell ref="G12:I12"/>
    <mergeCell ref="C3:H3"/>
    <mergeCell ref="D6:E6"/>
    <mergeCell ref="D8:E8"/>
    <mergeCell ref="D10:E10"/>
    <mergeCell ref="G6:I6"/>
    <mergeCell ref="D12:E12"/>
  </mergeCells>
  <printOptions horizontalCentered="1" verticalCentered="1"/>
  <pageMargins left="0.2" right="0.2362204724409449" top="0.2362204724409449" bottom="0.2362204724409449" header="0" footer="0"/>
  <pageSetup horizontalDpi="600" verticalDpi="600" orientation="portrait" scale="72" r:id="rId3"/>
  <ignoredErrors>
    <ignoredError sqref="O45:O47 H27:H30 O27:O29 H36:H37 O36:O38 H18:H21 O18:O20 H45:H47" formula="1"/>
  </ignoredErrors>
  <legacyDrawing r:id="rId2"/>
  <oleObjects>
    <oleObject progId="" shapeId="44903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Calendar</dc:title>
  <dc:subject/>
  <dc:creator>Human Resources</dc:creator>
  <cp:keywords/>
  <dc:description/>
  <cp:lastModifiedBy>%</cp:lastModifiedBy>
  <cp:lastPrinted>2018-11-22T22:18:00Z</cp:lastPrinted>
  <dcterms:created xsi:type="dcterms:W3CDTF">2002-10-24T18:36:53Z</dcterms:created>
  <dcterms:modified xsi:type="dcterms:W3CDTF">2018-11-27T18:54:36Z</dcterms:modified>
  <cp:category/>
  <cp:version/>
  <cp:contentType/>
  <cp:contentStatus/>
</cp:coreProperties>
</file>